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<sst xmlns="http://schemas.openxmlformats.org/spreadsheetml/2006/main" count="82" uniqueCount="81">
  <si>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</si>
  <si>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</si>
  <si>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</si>
  <si>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</si>
  <si>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</si>
  <si>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</si>
  <si>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</si>
  <si>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</si>
  <si>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</si>
  <si>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</si>
  <si>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</si>
  <si>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</si>
  <si>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</si>
  <si>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</si>
  <si>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</si>
  <si>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</si>
  <si>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Налоговые и неналоговые доходы</t>
  </si>
  <si>
    <t>839 108 04020 01 0000 110</t>
  </si>
  <si>
    <t>839 11402053 10 0000 410</t>
  </si>
  <si>
    <t>2013 г</t>
  </si>
  <si>
    <t>План</t>
  </si>
  <si>
    <t>Факт</t>
  </si>
  <si>
    <t xml:space="preserve"> % выполн.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</si>
  <si>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</si>
  <si>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</si>
  <si>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</si>
  <si>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</si>
  <si>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</si>
  <si>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</si>
  <si>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</si>
  <si>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</si>
  <si>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182 1 03 00000 00 0000 000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</si>
  <si>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</si>
  <si>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Змельный налог (по обязательствам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</si>
  <si>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</si>
  <si>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</si>
  <si>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</si>
  <si>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</si>
  <si>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</si>
  <si>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</si>
  <si>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</si>
  <si>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</si>
  <si>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839 20220041 10 0000 150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</si>
  <si>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</si>
  <si>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839 202 29999 10 0000 150</t>
  </si>
  <si>
    <t>839 20235118 10 0000 150</t>
  </si>
  <si>
    <t>839 20240014 10 0000 150</t>
  </si>
  <si>
    <t>839 20225555 10 0000 150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</si>
  <si>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</si>
  <si>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</si>
  <si>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182 10601000 00 0000 110</t>
  </si>
  <si>
    <t>182 10606000 00 0000 110</t>
  </si>
  <si>
    <t>839 11300000 00 0000 000</t>
  </si>
  <si>
    <t>802 114 00 00000 0000 000</t>
  </si>
  <si>
    <t>182 10302000 01 0000 110</t>
  </si>
  <si>
    <t xml:space="preserve">182 10904050 00 0000 110 </t>
  </si>
  <si>
    <t>Доходы от оказания платных услуг и компенсации затрат государства</t>
  </si>
  <si>
    <t>000 2 00 00000 00 0000 000</t>
  </si>
  <si>
    <t>000 202 00000 00 0000 000</t>
  </si>
  <si>
    <t>839 20225576 10 0000 150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</si>
  <si>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</si>
  <si>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</si>
  <si>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</si>
  <si>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реализацию программ формирования современной городской среды</t>
  </si>
  <si>
    <t>839 20700000 00 0000 000</t>
  </si>
  <si>
    <t>ПРОЧИЕ БЕЗВОЗМЕЗДНЫЕ ПОСТУПЛЕНИЯ</t>
  </si>
  <si>
    <t>949 11602020020000140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</si>
  <si>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</si>
  <si>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839 20249999 10 4010 150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</si>
  <si>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</si>
  <si>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839 20249999 10 0000 150</t>
  </si>
  <si>
    <t xml:space="preserve">Прочие межбюджетные трансферты, передаваемые бюджетам сельских поселений </t>
  </si>
  <si>
    <t>839 11607010000000140</t>
  </si>
  <si>
    <t xml:space="preserve">Приложение 1                                                                                                         к решению                                                                      Администрации  Туношенского СП                                                           от 00.00.2024 № </t>
  </si>
  <si>
    <t>Исполнение доходов бюджета Туношенского сельского поселения за  2023 года в соответствии  с классификацией доходов бюджетов Российской Федерации</t>
  </si>
  <si>
    <t xml:space="preserve"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  
</t>
  </si>
  <si>
    <t xml:space="preserve">839 20219999101004150
</t>
  </si>
  <si>
    <t xml:space="preserve">839 20229999102004150
</t>
  </si>
  <si>
    <t xml:space="preserve">Прочие субсидии бюджетам сельских поселений (Субсидия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пункты)  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</si>
  <si>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</si>
  <si>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800 11602020020000140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</si>
</sst>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%"/>
    <numFmt numFmtId="179" formatCode="#,##0_р_.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19]dd\.mm\.yyyy"/>
    <numFmt numFmtId="185" formatCode="&quot;&quot;#000"/>
    <numFmt numFmtId="186" formatCode="&quot;&quot;###,##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4" fontId="4" fillId="0" borderId="11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justify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justify"/>
    </xf>
    <xf numFmtId="4" fontId="4" fillId="0" borderId="1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justify"/>
    </xf>
    <xf numFmtId="4" fontId="4" fillId="0" borderId="11" xfId="0" applyNumberFormat="1" applyFont="1" applyBorder="1" applyAlignment="1">
      <alignment horizontal="left" vertical="justify" wrapText="1"/>
    </xf>
    <xf numFmtId="3" fontId="4" fillId="0" borderId="10" xfId="0" applyNumberFormat="1" applyFont="1" applyBorder="1" applyAlignment="1">
      <alignment vertical="justify"/>
    </xf>
    <xf numFmtId="4" fontId="4" fillId="0" borderId="11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justify"/>
    </xf>
    <xf numFmtId="4" fontId="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0" borderId="12" xfId="0" applyFont="1" applyBorder="1" applyAlignment="1">
      <alignment vertical="justify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justify"/>
    </xf>
    <xf numFmtId="4" fontId="4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top"/>
    </xf>
    <xf numFmtId="0" fontId="6" fillId="0" borderId="15" xfId="53" applyFont="1" applyBorder="1" applyAlignment="1">
      <alignment horizontal="left" wrapText="1"/>
      <protection/>
    </xf>
    <xf numFmtId="0" fontId="6" fillId="0" borderId="15" xfId="54" applyFont="1" applyBorder="1" applyAlignment="1">
      <alignment horizontal="left" wrapText="1"/>
      <protection/>
    </xf>
    <xf numFmtId="49" fontId="4" fillId="0" borderId="12" xfId="0" applyNumberFormat="1" applyFont="1" applyBorder="1" applyAlignment="1">
      <alignment horizontal="justify" vertical="center"/>
    </xf>
    <xf numFmtId="49" fontId="4" fillId="0" borderId="17" xfId="0" applyNumberFormat="1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49" fontId="5" fillId="0" borderId="18" xfId="0" applyNumberFormat="1" applyFont="1" applyBorder="1" applyAlignment="1">
      <alignment horizontal="center" vertical="distributed" wrapText="1"/>
    </xf>
    <xf numFmtId="49" fontId="5" fillId="0" borderId="19" xfId="0" applyNumberFormat="1" applyFont="1" applyBorder="1" applyAlignment="1">
      <alignment horizontal="center" vertical="distributed" wrapText="1"/>
    </xf>
    <xf numFmtId="0" fontId="43" fillId="0" borderId="2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44">
      <selection activeCell="I40" sqref="I40"/>
    </sheetView>
  </sheetViews>
  <sheetFormatPr defaultColWidth="9.00390625" defaultRowHeight="12.75"/>
  <cols>
    <col min="1" max="1" width="25.875" style="1" customWidth="1"/>
    <col min="2" max="5" width="9.125" style="1" customWidth="1"/>
    <col min="6" max="6" width="14.75390625" style="1" customWidth="1"/>
    <col min="7" max="7" width="14.375" style="6" customWidth="1"/>
    <col min="8" max="8" width="9.125" style="6" hidden="1" customWidth="1"/>
    <col min="9" max="9" width="14.375" style="6" customWidth="1"/>
    <col min="10" max="10" width="10.75390625" style="1" customWidth="1"/>
    <col min="11" max="16384" width="9.125" style="1" customWidth="1"/>
  </cols>
  <sheetData>
    <row r="1" spans="6:10" ht="12.75" customHeight="1">
      <c r="F1" s="102" t="s">
        <v>73</v>
      </c>
      <c r="G1" s="102"/>
      <c r="H1" s="102"/>
      <c r="I1" s="102"/>
      <c r="J1" s="102"/>
    </row>
    <row r="2" spans="6:10" ht="12.75">
      <c r="F2" s="102"/>
      <c r="G2" s="102"/>
      <c r="H2" s="102"/>
      <c r="I2" s="102"/>
      <c r="J2" s="102"/>
    </row>
    <row r="3" spans="6:10" ht="12.75">
      <c r="F3" s="102"/>
      <c r="G3" s="102"/>
      <c r="H3" s="102"/>
      <c r="I3" s="102"/>
      <c r="J3" s="102"/>
    </row>
    <row r="4" spans="6:10" ht="12.75">
      <c r="F4" s="102"/>
      <c r="G4" s="102"/>
      <c r="H4" s="102"/>
      <c r="I4" s="102"/>
      <c r="J4" s="102"/>
    </row>
    <row r="5" spans="6:10" ht="12.75">
      <c r="F5" s="102"/>
      <c r="G5" s="102"/>
      <c r="H5" s="102"/>
      <c r="I5" s="102"/>
      <c r="J5" s="102"/>
    </row>
    <row r="6" spans="6:10" ht="0.75" customHeight="1">
      <c r="F6" s="2"/>
      <c r="G6" s="3"/>
      <c r="H6" s="3"/>
      <c r="I6" s="3"/>
      <c r="J6" s="2"/>
    </row>
    <row r="7" spans="6:7" ht="12.75" customHeight="1" hidden="1">
      <c r="F7" s="4"/>
      <c r="G7" s="5"/>
    </row>
    <row r="8" spans="6:7" ht="12.75" customHeight="1" hidden="1">
      <c r="F8" s="4"/>
      <c r="G8" s="5"/>
    </row>
    <row r="9" spans="6:7" ht="12.75" customHeight="1" hidden="1">
      <c r="F9" s="4"/>
      <c r="G9" s="5"/>
    </row>
    <row r="10" ht="12.75" hidden="1"/>
    <row r="11" spans="1:10" ht="12.75" customHeight="1">
      <c r="A11" s="98" t="s">
        <v>74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21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4" spans="1:8" ht="12" customHeight="1">
      <c r="A14" s="80" t="s">
        <v>0</v>
      </c>
      <c r="B14" s="80"/>
      <c r="C14" s="80"/>
      <c r="D14" s="80"/>
      <c r="E14" s="80"/>
      <c r="F14" s="80"/>
      <c r="G14" s="80"/>
      <c r="H14" s="80"/>
    </row>
    <row r="15" spans="1:10" ht="12.75">
      <c r="A15" s="96" t="s">
        <v>1</v>
      </c>
      <c r="B15" s="97" t="s">
        <v>2</v>
      </c>
      <c r="C15" s="97"/>
      <c r="D15" s="97"/>
      <c r="E15" s="97"/>
      <c r="F15" s="97"/>
      <c r="G15" s="78" t="s">
        <v>20</v>
      </c>
      <c r="H15" s="103" t="s">
        <v>19</v>
      </c>
      <c r="I15" s="78" t="s">
        <v>21</v>
      </c>
      <c r="J15" s="105" t="s">
        <v>22</v>
      </c>
    </row>
    <row r="16" spans="1:10" ht="11.25" customHeight="1">
      <c r="A16" s="96"/>
      <c r="B16" s="97"/>
      <c r="C16" s="97"/>
      <c r="D16" s="97"/>
      <c r="E16" s="97"/>
      <c r="F16" s="97"/>
      <c r="G16" s="79"/>
      <c r="H16" s="104"/>
      <c r="I16" s="79"/>
      <c r="J16" s="106"/>
    </row>
    <row r="17" spans="1:7" ht="0.75" customHeight="1">
      <c r="A17" s="96"/>
      <c r="B17" s="97"/>
      <c r="C17" s="97"/>
      <c r="D17" s="97"/>
      <c r="E17" s="97"/>
      <c r="F17" s="97"/>
      <c r="G17" s="11"/>
    </row>
    <row r="18" spans="1:10" ht="12.75">
      <c r="A18" s="7" t="s">
        <v>3</v>
      </c>
      <c r="B18" s="61" t="s">
        <v>16</v>
      </c>
      <c r="C18" s="61"/>
      <c r="D18" s="61"/>
      <c r="E18" s="61"/>
      <c r="F18" s="61"/>
      <c r="G18" s="8">
        <f>G19+G25+G30+G34+G39+G28+G29+G33+G23+G21</f>
        <v>40276621.760000005</v>
      </c>
      <c r="H18" s="8">
        <f>H19+H25+H30+H34+H39+H28+H29+H33+H23+H21</f>
        <v>31736496.599999998</v>
      </c>
      <c r="I18" s="8">
        <f>I19+I25+I30+I34+I39+I28+I29+I33+I23+I21+I36+I37+I38</f>
        <v>44355012.779999994</v>
      </c>
      <c r="J18" s="9">
        <f>I18/G18</f>
        <v>1.1012595108969732</v>
      </c>
    </row>
    <row r="19" spans="1:10" ht="12.75">
      <c r="A19" s="12" t="s">
        <v>15</v>
      </c>
      <c r="B19" s="62" t="s">
        <v>4</v>
      </c>
      <c r="C19" s="62"/>
      <c r="D19" s="62"/>
      <c r="E19" s="62"/>
      <c r="F19" s="62"/>
      <c r="G19" s="13">
        <f>G20</f>
        <v>1515400.34</v>
      </c>
      <c r="H19" s="13">
        <f>H20</f>
        <v>1479476</v>
      </c>
      <c r="I19" s="13">
        <f>I20</f>
        <v>1707162.8</v>
      </c>
      <c r="J19" s="9">
        <f aca="true" t="shared" si="0" ref="J19:J34">I19/G19</f>
        <v>1.126542442243348</v>
      </c>
    </row>
    <row r="20" spans="1:10" ht="12.75">
      <c r="A20" s="14" t="s">
        <v>10</v>
      </c>
      <c r="B20" s="87" t="s">
        <v>5</v>
      </c>
      <c r="C20" s="87"/>
      <c r="D20" s="87"/>
      <c r="E20" s="87"/>
      <c r="F20" s="87"/>
      <c r="G20" s="15">
        <v>1515400.34</v>
      </c>
      <c r="H20" s="15">
        <v>1479476</v>
      </c>
      <c r="I20" s="15">
        <v>1707162.8</v>
      </c>
      <c r="J20" s="9">
        <f t="shared" si="0"/>
        <v>1.126542442243348</v>
      </c>
    </row>
    <row r="21" spans="1:10" ht="22.5" customHeight="1">
      <c r="A21" s="12" t="s">
        <v>31</v>
      </c>
      <c r="B21" s="72" t="s">
        <v>23</v>
      </c>
      <c r="C21" s="73"/>
      <c r="D21" s="73"/>
      <c r="E21" s="73"/>
      <c r="F21" s="74"/>
      <c r="G21" s="16">
        <f>G22</f>
        <v>3515200</v>
      </c>
      <c r="H21" s="16">
        <f>H22</f>
        <v>2649460.15</v>
      </c>
      <c r="I21" s="16">
        <f>I22</f>
        <v>3646918.61</v>
      </c>
      <c r="J21" s="9">
        <f t="shared" si="0"/>
        <v>1.0374711566909423</v>
      </c>
    </row>
    <row r="22" spans="1:10" ht="22.5" customHeight="1">
      <c r="A22" s="14" t="s">
        <v>54</v>
      </c>
      <c r="B22" s="75" t="s">
        <v>24</v>
      </c>
      <c r="C22" s="76"/>
      <c r="D22" s="76"/>
      <c r="E22" s="76"/>
      <c r="F22" s="77"/>
      <c r="G22" s="15">
        <v>3515200</v>
      </c>
      <c r="H22" s="15">
        <v>2649460.15</v>
      </c>
      <c r="I22" s="15">
        <v>3646918.61</v>
      </c>
      <c r="J22" s="9">
        <f t="shared" si="0"/>
        <v>1.0374711566909423</v>
      </c>
    </row>
    <row r="23" spans="1:10" ht="12.75" customHeight="1">
      <c r="A23" s="7" t="s">
        <v>25</v>
      </c>
      <c r="B23" s="66" t="s">
        <v>26</v>
      </c>
      <c r="C23" s="67"/>
      <c r="D23" s="67"/>
      <c r="E23" s="67"/>
      <c r="F23" s="68"/>
      <c r="G23" s="17">
        <f>G24</f>
        <v>0</v>
      </c>
      <c r="H23" s="17">
        <f>H24</f>
        <v>37567</v>
      </c>
      <c r="I23" s="17">
        <f>I24</f>
        <v>-356274.9</v>
      </c>
      <c r="J23" s="9"/>
    </row>
    <row r="24" spans="1:10" ht="13.5" customHeight="1">
      <c r="A24" s="18" t="s">
        <v>27</v>
      </c>
      <c r="B24" s="69" t="s">
        <v>28</v>
      </c>
      <c r="C24" s="70"/>
      <c r="D24" s="70"/>
      <c r="E24" s="70"/>
      <c r="F24" s="71"/>
      <c r="G24" s="15">
        <v>0</v>
      </c>
      <c r="H24" s="15">
        <v>37567</v>
      </c>
      <c r="I24" s="15">
        <v>-356274.9</v>
      </c>
      <c r="J24" s="9"/>
    </row>
    <row r="25" spans="1:10" ht="12.75">
      <c r="A25" s="7" t="s">
        <v>11</v>
      </c>
      <c r="B25" s="61" t="s">
        <v>6</v>
      </c>
      <c r="C25" s="61"/>
      <c r="D25" s="61"/>
      <c r="E25" s="61"/>
      <c r="F25" s="61"/>
      <c r="G25" s="13">
        <f>G26+G27</f>
        <v>33869628.42</v>
      </c>
      <c r="H25" s="13">
        <f>H26+H27</f>
        <v>22742775.45</v>
      </c>
      <c r="I25" s="13">
        <f>I26+I27</f>
        <v>37378777.98</v>
      </c>
      <c r="J25" s="9">
        <f t="shared" si="0"/>
        <v>1.103607560038298</v>
      </c>
    </row>
    <row r="26" spans="1:10" ht="12.75">
      <c r="A26" s="18" t="s">
        <v>50</v>
      </c>
      <c r="B26" s="87" t="s">
        <v>7</v>
      </c>
      <c r="C26" s="87"/>
      <c r="D26" s="87"/>
      <c r="E26" s="87"/>
      <c r="F26" s="87"/>
      <c r="G26" s="15">
        <v>5067800</v>
      </c>
      <c r="H26" s="15">
        <f>2278775+0.45</f>
        <v>2278775.45</v>
      </c>
      <c r="I26" s="15">
        <v>5504667.14</v>
      </c>
      <c r="J26" s="9">
        <f t="shared" si="0"/>
        <v>1.0862044950471605</v>
      </c>
    </row>
    <row r="27" spans="1:10" ht="12.75">
      <c r="A27" s="18" t="s">
        <v>51</v>
      </c>
      <c r="B27" s="87" t="s">
        <v>8</v>
      </c>
      <c r="C27" s="87"/>
      <c r="D27" s="87"/>
      <c r="E27" s="87"/>
      <c r="F27" s="87"/>
      <c r="G27" s="15">
        <v>28801828.42</v>
      </c>
      <c r="H27" s="15">
        <v>20464000</v>
      </c>
      <c r="I27" s="15">
        <v>31874110.84</v>
      </c>
      <c r="J27" s="9">
        <f t="shared" si="0"/>
        <v>1.1066697007981134</v>
      </c>
    </row>
    <row r="28" spans="1:10" ht="69" customHeight="1">
      <c r="A28" s="19" t="s">
        <v>17</v>
      </c>
      <c r="B28" s="88" t="s">
        <v>32</v>
      </c>
      <c r="C28" s="89"/>
      <c r="D28" s="89"/>
      <c r="E28" s="89"/>
      <c r="F28" s="90"/>
      <c r="G28" s="20">
        <v>7000</v>
      </c>
      <c r="H28" s="20">
        <v>10513</v>
      </c>
      <c r="I28" s="20">
        <v>7320</v>
      </c>
      <c r="J28" s="9">
        <f t="shared" si="0"/>
        <v>1.0457142857142858</v>
      </c>
    </row>
    <row r="29" spans="1:10" ht="28.5" customHeight="1">
      <c r="A29" s="19" t="s">
        <v>55</v>
      </c>
      <c r="B29" s="93" t="s">
        <v>33</v>
      </c>
      <c r="C29" s="94"/>
      <c r="D29" s="94"/>
      <c r="E29" s="94"/>
      <c r="F29" s="95"/>
      <c r="G29" s="20">
        <v>0</v>
      </c>
      <c r="H29" s="20">
        <v>0</v>
      </c>
      <c r="I29" s="20">
        <v>380.65</v>
      </c>
      <c r="J29" s="9"/>
    </row>
    <row r="30" spans="1:10" ht="53.25" customHeight="1">
      <c r="A30" s="21" t="s">
        <v>12</v>
      </c>
      <c r="B30" s="92" t="s">
        <v>34</v>
      </c>
      <c r="C30" s="92"/>
      <c r="D30" s="92"/>
      <c r="E30" s="92"/>
      <c r="F30" s="92"/>
      <c r="G30" s="22">
        <f>G31</f>
        <v>495207</v>
      </c>
      <c r="H30" s="22">
        <f aca="true" t="shared" si="1" ref="G30:I31">H31</f>
        <v>308829</v>
      </c>
      <c r="I30" s="22">
        <f t="shared" si="1"/>
        <v>440355.67</v>
      </c>
      <c r="J30" s="9">
        <f>I30/G30</f>
        <v>0.8892355520014862</v>
      </c>
    </row>
    <row r="31" spans="1:10" ht="56.25" customHeight="1">
      <c r="A31" s="23" t="s">
        <v>13</v>
      </c>
      <c r="B31" s="49" t="s">
        <v>35</v>
      </c>
      <c r="C31" s="50"/>
      <c r="D31" s="50"/>
      <c r="E31" s="50"/>
      <c r="F31" s="51"/>
      <c r="G31" s="24">
        <f t="shared" si="1"/>
        <v>495207</v>
      </c>
      <c r="H31" s="24">
        <f t="shared" si="1"/>
        <v>308829</v>
      </c>
      <c r="I31" s="24">
        <f t="shared" si="1"/>
        <v>440355.67</v>
      </c>
      <c r="J31" s="9">
        <f t="shared" si="0"/>
        <v>0.8892355520014862</v>
      </c>
    </row>
    <row r="32" spans="1:10" ht="63.75" customHeight="1">
      <c r="A32" s="23" t="s">
        <v>14</v>
      </c>
      <c r="B32" s="99" t="s">
        <v>36</v>
      </c>
      <c r="C32" s="100"/>
      <c r="D32" s="100"/>
      <c r="E32" s="100"/>
      <c r="F32" s="101"/>
      <c r="G32" s="24">
        <v>495207</v>
      </c>
      <c r="H32" s="24">
        <v>308829</v>
      </c>
      <c r="I32" s="24">
        <v>440355.67</v>
      </c>
      <c r="J32" s="9">
        <f t="shared" si="0"/>
        <v>0.8892355520014862</v>
      </c>
    </row>
    <row r="33" spans="1:10" ht="38.25" customHeight="1">
      <c r="A33" s="19" t="s">
        <v>52</v>
      </c>
      <c r="B33" s="63" t="s">
        <v>56</v>
      </c>
      <c r="C33" s="64"/>
      <c r="D33" s="64"/>
      <c r="E33" s="64"/>
      <c r="F33" s="65"/>
      <c r="G33" s="20">
        <v>245000</v>
      </c>
      <c r="H33" s="20">
        <v>208366</v>
      </c>
      <c r="I33" s="20">
        <v>246441</v>
      </c>
      <c r="J33" s="9">
        <f t="shared" si="0"/>
        <v>1.0058816326530613</v>
      </c>
    </row>
    <row r="34" spans="1:10" ht="60" customHeight="1">
      <c r="A34" s="25" t="s">
        <v>53</v>
      </c>
      <c r="B34" s="63" t="s">
        <v>37</v>
      </c>
      <c r="C34" s="64"/>
      <c r="D34" s="64"/>
      <c r="E34" s="64"/>
      <c r="F34" s="65"/>
      <c r="G34" s="26">
        <f>G35</f>
        <v>560186</v>
      </c>
      <c r="H34" s="26">
        <f>H35</f>
        <v>2149755</v>
      </c>
      <c r="I34" s="26">
        <f>I35</f>
        <v>1033602.7</v>
      </c>
      <c r="J34" s="9">
        <f t="shared" si="0"/>
        <v>1.84510626827518</v>
      </c>
    </row>
    <row r="35" spans="1:10" ht="12.75" customHeight="1">
      <c r="A35" s="27" t="s">
        <v>18</v>
      </c>
      <c r="B35" s="52" t="s">
        <v>38</v>
      </c>
      <c r="C35" s="53"/>
      <c r="D35" s="53"/>
      <c r="E35" s="53"/>
      <c r="F35" s="54"/>
      <c r="G35" s="28">
        <v>560186</v>
      </c>
      <c r="H35" s="28">
        <v>2149755</v>
      </c>
      <c r="I35" s="28">
        <v>1033602.7</v>
      </c>
      <c r="J35" s="9">
        <f>I35/G35</f>
        <v>1.84510626827518</v>
      </c>
    </row>
    <row r="36" spans="1:10" ht="51.75" customHeight="1">
      <c r="A36" s="41" t="s">
        <v>66</v>
      </c>
      <c r="B36" s="52" t="s">
        <v>67</v>
      </c>
      <c r="C36" s="53"/>
      <c r="D36" s="53"/>
      <c r="E36" s="53"/>
      <c r="F36" s="54"/>
      <c r="G36" s="28">
        <v>0</v>
      </c>
      <c r="H36" s="28">
        <v>2149755</v>
      </c>
      <c r="I36" s="28">
        <v>20500</v>
      </c>
      <c r="J36" s="9"/>
    </row>
    <row r="37" spans="1:10" ht="51.75" customHeight="1">
      <c r="A37" s="42" t="s">
        <v>72</v>
      </c>
      <c r="B37" s="52" t="s">
        <v>79</v>
      </c>
      <c r="C37" s="53"/>
      <c r="D37" s="53"/>
      <c r="E37" s="53"/>
      <c r="F37" s="54"/>
      <c r="G37" s="28">
        <v>0</v>
      </c>
      <c r="H37" s="28">
        <v>2149755</v>
      </c>
      <c r="I37" s="28">
        <v>24336.58</v>
      </c>
      <c r="J37" s="9"/>
    </row>
    <row r="38" spans="1:10" ht="51.75" customHeight="1">
      <c r="A38" s="42" t="s">
        <v>80</v>
      </c>
      <c r="B38" s="52" t="s">
        <v>67</v>
      </c>
      <c r="C38" s="53"/>
      <c r="D38" s="53"/>
      <c r="E38" s="53"/>
      <c r="F38" s="54"/>
      <c r="G38" s="28">
        <v>0</v>
      </c>
      <c r="H38" s="28">
        <v>2149755</v>
      </c>
      <c r="I38" s="28">
        <v>93000</v>
      </c>
      <c r="J38" s="9"/>
    </row>
    <row r="39" spans="1:10" ht="39" customHeight="1">
      <c r="A39" s="29" t="s">
        <v>39</v>
      </c>
      <c r="B39" s="58" t="s">
        <v>40</v>
      </c>
      <c r="C39" s="59"/>
      <c r="D39" s="59"/>
      <c r="E39" s="59"/>
      <c r="F39" s="60"/>
      <c r="G39" s="30">
        <v>69000</v>
      </c>
      <c r="H39" s="28">
        <v>2149755</v>
      </c>
      <c r="I39" s="28">
        <v>112491.69</v>
      </c>
      <c r="J39" s="9">
        <f>I39/G39</f>
        <v>1.630314347826087</v>
      </c>
    </row>
    <row r="40" spans="1:10" ht="37.5" customHeight="1">
      <c r="A40" s="31" t="s">
        <v>57</v>
      </c>
      <c r="B40" s="91" t="s">
        <v>41</v>
      </c>
      <c r="C40" s="91"/>
      <c r="D40" s="91"/>
      <c r="E40" s="91"/>
      <c r="F40" s="91"/>
      <c r="G40" s="10">
        <f>G41+G53</f>
        <v>33379425.24</v>
      </c>
      <c r="H40" s="10" t="e">
        <f>H41+H53</f>
        <v>#REF!</v>
      </c>
      <c r="I40" s="10">
        <f>I41+I53</f>
        <v>33379418.48</v>
      </c>
      <c r="J40" s="9">
        <f aca="true" t="shared" si="2" ref="J40:J53">I40/G40</f>
        <v>0.999999797480036</v>
      </c>
    </row>
    <row r="41" spans="1:10" ht="37.5" customHeight="1">
      <c r="A41" s="32" t="s">
        <v>58</v>
      </c>
      <c r="B41" s="84" t="s">
        <v>29</v>
      </c>
      <c r="C41" s="85"/>
      <c r="D41" s="85"/>
      <c r="E41" s="85"/>
      <c r="F41" s="86"/>
      <c r="G41" s="33">
        <f>G42+G46+G48+G43+G44+G49+G50+G45+G52+G51+G47</f>
        <v>33261425.24</v>
      </c>
      <c r="H41" s="33" t="e">
        <f>H42+H46+H48+H43+H44+H49+H50+H45+H52+H51+H47</f>
        <v>#REF!</v>
      </c>
      <c r="I41" s="33">
        <f>I42+I46+I48+I43+I44+I49+I50+I45+I52+I51+I47</f>
        <v>33261418.48</v>
      </c>
      <c r="J41" s="9">
        <f t="shared" si="2"/>
        <v>0.9999997967615654</v>
      </c>
    </row>
    <row r="42" spans="1:10" ht="37.5" customHeight="1">
      <c r="A42" s="107" t="s">
        <v>76</v>
      </c>
      <c r="B42" s="81" t="s">
        <v>75</v>
      </c>
      <c r="C42" s="82"/>
      <c r="D42" s="82"/>
      <c r="E42" s="82"/>
      <c r="F42" s="83"/>
      <c r="G42" s="28">
        <v>209000</v>
      </c>
      <c r="H42" s="10" t="e">
        <f>H43+#REF!</f>
        <v>#REF!</v>
      </c>
      <c r="I42" s="38">
        <v>209000</v>
      </c>
      <c r="J42" s="9">
        <f t="shared" si="2"/>
        <v>1</v>
      </c>
    </row>
    <row r="43" spans="1:10" ht="29.25" customHeight="1">
      <c r="A43" s="34" t="s">
        <v>42</v>
      </c>
      <c r="B43" s="43" t="s">
        <v>43</v>
      </c>
      <c r="C43" s="44"/>
      <c r="D43" s="44"/>
      <c r="E43" s="44"/>
      <c r="F43" s="45"/>
      <c r="G43" s="35">
        <v>6977446</v>
      </c>
      <c r="H43" s="33" t="e">
        <f>H44+H50+#REF!+H53+H46+H48+H49+#REF!+H45</f>
        <v>#REF!</v>
      </c>
      <c r="I43" s="33">
        <v>6977445.19</v>
      </c>
      <c r="J43" s="9">
        <f t="shared" si="2"/>
        <v>0.9999998839116778</v>
      </c>
    </row>
    <row r="44" spans="1:10" ht="28.5" customHeight="1">
      <c r="A44" s="34" t="s">
        <v>48</v>
      </c>
      <c r="B44" s="43" t="s">
        <v>49</v>
      </c>
      <c r="C44" s="44"/>
      <c r="D44" s="44"/>
      <c r="E44" s="44"/>
      <c r="F44" s="45"/>
      <c r="G44" s="35">
        <v>814154</v>
      </c>
      <c r="H44" s="28">
        <v>0</v>
      </c>
      <c r="I44" s="28">
        <v>814153.48</v>
      </c>
      <c r="J44" s="9">
        <f t="shared" si="2"/>
        <v>0.9999993613001963</v>
      </c>
    </row>
    <row r="45" spans="1:10" ht="12.75" customHeight="1">
      <c r="A45" s="36" t="s">
        <v>59</v>
      </c>
      <c r="B45" s="43" t="s">
        <v>60</v>
      </c>
      <c r="C45" s="44"/>
      <c r="D45" s="44"/>
      <c r="E45" s="44"/>
      <c r="F45" s="45"/>
      <c r="G45" s="35">
        <v>549566.4</v>
      </c>
      <c r="H45" s="28">
        <v>2009300</v>
      </c>
      <c r="I45" s="28">
        <v>549566.4</v>
      </c>
      <c r="J45" s="9">
        <f t="shared" si="2"/>
        <v>1</v>
      </c>
    </row>
    <row r="46" spans="1:10" ht="30" customHeight="1">
      <c r="A46" s="37" t="s">
        <v>44</v>
      </c>
      <c r="B46" s="49" t="s">
        <v>61</v>
      </c>
      <c r="C46" s="50"/>
      <c r="D46" s="50"/>
      <c r="E46" s="50"/>
      <c r="F46" s="51"/>
      <c r="G46" s="35">
        <v>499611</v>
      </c>
      <c r="H46" s="35">
        <f>3651108-113196</f>
        <v>3537912</v>
      </c>
      <c r="I46" s="35">
        <v>499610.06</v>
      </c>
      <c r="J46" s="9">
        <f t="shared" si="2"/>
        <v>0.9999981185362212</v>
      </c>
    </row>
    <row r="47" spans="1:10" ht="57.75" customHeight="1">
      <c r="A47" s="111" t="s">
        <v>77</v>
      </c>
      <c r="B47" s="49" t="s">
        <v>78</v>
      </c>
      <c r="C47" s="50"/>
      <c r="D47" s="50"/>
      <c r="E47" s="50"/>
      <c r="F47" s="51"/>
      <c r="G47" s="35">
        <v>65132</v>
      </c>
      <c r="H47" s="35">
        <f>3651108-113196</f>
        <v>3537912</v>
      </c>
      <c r="I47" s="35">
        <v>65132</v>
      </c>
      <c r="J47" s="9">
        <f>I47/G47</f>
        <v>1</v>
      </c>
    </row>
    <row r="48" spans="1:10" ht="30.75" customHeight="1">
      <c r="A48" s="34" t="s">
        <v>45</v>
      </c>
      <c r="B48" s="55" t="s">
        <v>62</v>
      </c>
      <c r="C48" s="56"/>
      <c r="D48" s="56"/>
      <c r="E48" s="56"/>
      <c r="F48" s="57"/>
      <c r="G48" s="35">
        <v>293942</v>
      </c>
      <c r="H48" s="35">
        <v>731383</v>
      </c>
      <c r="I48" s="35">
        <v>293942</v>
      </c>
      <c r="J48" s="9">
        <f t="shared" si="2"/>
        <v>1</v>
      </c>
    </row>
    <row r="49" spans="1:10" ht="30.75" customHeight="1">
      <c r="A49" s="36" t="s">
        <v>47</v>
      </c>
      <c r="B49" s="43" t="s">
        <v>63</v>
      </c>
      <c r="C49" s="44"/>
      <c r="D49" s="44"/>
      <c r="E49" s="44"/>
      <c r="F49" s="45"/>
      <c r="G49" s="38">
        <f>16059532+669147</f>
        <v>16728679</v>
      </c>
      <c r="H49" s="35">
        <v>5000000</v>
      </c>
      <c r="I49" s="35">
        <v>16728674.76</v>
      </c>
      <c r="J49" s="9">
        <f t="shared" si="2"/>
        <v>0.9999997465430475</v>
      </c>
    </row>
    <row r="50" spans="1:10" ht="50.25" customHeight="1">
      <c r="A50" s="34" t="s">
        <v>46</v>
      </c>
      <c r="B50" s="43" t="s">
        <v>30</v>
      </c>
      <c r="C50" s="44"/>
      <c r="D50" s="44"/>
      <c r="E50" s="44"/>
      <c r="F50" s="45"/>
      <c r="G50" s="38">
        <v>2570446.84</v>
      </c>
      <c r="H50" s="35">
        <v>807500</v>
      </c>
      <c r="I50" s="35">
        <v>2570446.84</v>
      </c>
      <c r="J50" s="9">
        <f t="shared" si="2"/>
        <v>1</v>
      </c>
    </row>
    <row r="51" spans="1:10" ht="26.25" customHeight="1">
      <c r="A51" s="34" t="s">
        <v>70</v>
      </c>
      <c r="B51" s="43" t="s">
        <v>71</v>
      </c>
      <c r="C51" s="44"/>
      <c r="D51" s="44"/>
      <c r="E51" s="44"/>
      <c r="F51" s="45"/>
      <c r="G51" s="38">
        <v>1040829</v>
      </c>
      <c r="H51" s="35">
        <v>807500</v>
      </c>
      <c r="I51" s="35">
        <v>1040829</v>
      </c>
      <c r="J51" s="9">
        <f>I51/G51</f>
        <v>1</v>
      </c>
    </row>
    <row r="52" spans="1:10" ht="50.25" customHeight="1">
      <c r="A52" s="34" t="s">
        <v>68</v>
      </c>
      <c r="B52" s="43" t="s">
        <v>69</v>
      </c>
      <c r="C52" s="44"/>
      <c r="D52" s="44"/>
      <c r="E52" s="44"/>
      <c r="F52" s="45"/>
      <c r="G52" s="38">
        <v>3512619</v>
      </c>
      <c r="H52" s="35">
        <v>807500</v>
      </c>
      <c r="I52" s="35">
        <v>3512618.75</v>
      </c>
      <c r="J52" s="9">
        <f>I52/G52</f>
        <v>0.999999928828034</v>
      </c>
    </row>
    <row r="53" spans="1:10" ht="21" customHeight="1">
      <c r="A53" s="34" t="s">
        <v>64</v>
      </c>
      <c r="B53" s="46" t="s">
        <v>65</v>
      </c>
      <c r="C53" s="47"/>
      <c r="D53" s="47"/>
      <c r="E53" s="47"/>
      <c r="F53" s="48"/>
      <c r="G53" s="39">
        <v>118000</v>
      </c>
      <c r="H53" s="35">
        <v>205170</v>
      </c>
      <c r="I53" s="35">
        <v>118000</v>
      </c>
      <c r="J53" s="9">
        <f t="shared" si="2"/>
        <v>1</v>
      </c>
    </row>
    <row r="54" spans="1:10" ht="12.75" customHeight="1">
      <c r="A54" s="40"/>
      <c r="B54" s="108" t="s">
        <v>9</v>
      </c>
      <c r="C54" s="109"/>
      <c r="D54" s="109"/>
      <c r="E54" s="109"/>
      <c r="F54" s="110"/>
      <c r="G54" s="8">
        <f>G40+G18</f>
        <v>73656047</v>
      </c>
      <c r="H54" s="8" t="e">
        <f>H42+H18</f>
        <v>#REF!</v>
      </c>
      <c r="I54" s="8">
        <f>I40+I18</f>
        <v>77734431.25999999</v>
      </c>
      <c r="J54" s="9">
        <f>I54/G54</f>
        <v>1.0553706644072276</v>
      </c>
    </row>
  </sheetData>
  <sheetProtection/>
  <mergeCells count="46">
    <mergeCell ref="A15:A17"/>
    <mergeCell ref="B15:F17"/>
    <mergeCell ref="A11:J12"/>
    <mergeCell ref="B33:F33"/>
    <mergeCell ref="B32:F32"/>
    <mergeCell ref="F1:J5"/>
    <mergeCell ref="H15:H16"/>
    <mergeCell ref="I15:I16"/>
    <mergeCell ref="B20:F20"/>
    <mergeCell ref="J15:J16"/>
    <mergeCell ref="G15:G16"/>
    <mergeCell ref="A14:H14"/>
    <mergeCell ref="B42:F42"/>
    <mergeCell ref="B41:F41"/>
    <mergeCell ref="B27:F27"/>
    <mergeCell ref="B28:F28"/>
    <mergeCell ref="B26:F26"/>
    <mergeCell ref="B40:F40"/>
    <mergeCell ref="B30:F30"/>
    <mergeCell ref="B29:F29"/>
    <mergeCell ref="B18:F18"/>
    <mergeCell ref="B25:F25"/>
    <mergeCell ref="B19:F19"/>
    <mergeCell ref="B31:F31"/>
    <mergeCell ref="B34:F34"/>
    <mergeCell ref="B23:F23"/>
    <mergeCell ref="B24:F24"/>
    <mergeCell ref="B21:F21"/>
    <mergeCell ref="B22:F22"/>
    <mergeCell ref="B35:F35"/>
    <mergeCell ref="B45:F45"/>
    <mergeCell ref="B38:F38"/>
    <mergeCell ref="B52:F52"/>
    <mergeCell ref="B51:F51"/>
    <mergeCell ref="B44:F44"/>
    <mergeCell ref="B39:F39"/>
    <mergeCell ref="B36:F36"/>
    <mergeCell ref="B47:F47"/>
    <mergeCell ref="B50:F50"/>
    <mergeCell ref="B53:F53"/>
    <mergeCell ref="B49:F49"/>
    <mergeCell ref="B46:F46"/>
    <mergeCell ref="B37:F37"/>
    <mergeCell ref="B54:F54"/>
    <mergeCell ref="B48:F48"/>
    <mergeCell ref="B43:F4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2019-04-17T10:41:37Z</cp:lastPrinted>
  <dcterms:created xsi:type="dcterms:W3CDTF">2007-09-28T05:54:00Z</dcterms:created>
  <dcterms:modified xsi:type="dcterms:W3CDTF">2024-03-21T09:09:11Z</dcterms:modified>
  <cp:category/>
  <cp:version/>
  <cp:contentType/>
  <cp:contentStatus/>
</cp:coreProperties>
</file>